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95" windowHeight="8955" firstSheet="1" activeTab="2"/>
  </bookViews>
  <sheets>
    <sheet name="Data" sheetId="1" state="hidden" r:id="rId1"/>
    <sheet name="SYSTEM CALCULATOR" sheetId="2" r:id="rId2"/>
    <sheet name="INSTRUCTIONS-NOTES" sheetId="3" r:id="rId3"/>
  </sheets>
  <definedNames>
    <definedName name="AntArray">'Data'!$B$4:$C$9</definedName>
    <definedName name="AntModel">'Data'!$B$4:$B$9</definedName>
    <definedName name="LineArray">'Data'!$A$16:$B$23</definedName>
    <definedName name="LineType">'Data'!$A$16:$A$23</definedName>
    <definedName name="LossTable1">'Data'!$E$16:$E$22</definedName>
    <definedName name="LossTable2">'Data'!$F$16:$F$22</definedName>
    <definedName name="Mark_P_9A48G">'Data'!$B$4:$B$10</definedName>
    <definedName name="ReceiverArray">'Data'!$A$30:$B$40</definedName>
    <definedName name="ReceiverType">'Data'!$A$30:$A$40</definedName>
  </definedNames>
  <calcPr fullCalcOnLoad="1"/>
</workbook>
</file>

<file path=xl/sharedStrings.xml><?xml version="1.0" encoding="utf-8"?>
<sst xmlns="http://schemas.openxmlformats.org/spreadsheetml/2006/main" count="149" uniqueCount="137">
  <si>
    <t>R.M. SMITH ASSOCIATES</t>
  </si>
  <si>
    <t>STL SYSTEM CALCULATOR</t>
  </si>
  <si>
    <t>CALLSIGN</t>
  </si>
  <si>
    <t>TRANSMITTER</t>
  </si>
  <si>
    <t>RECEIVER</t>
  </si>
  <si>
    <t>Transmission Line Type:</t>
  </si>
  <si>
    <t>Transmission Line Length (Ft):</t>
  </si>
  <si>
    <t>1/2" Foam</t>
  </si>
  <si>
    <t>MAKE</t>
  </si>
  <si>
    <t>MODEL</t>
  </si>
  <si>
    <t>POLARIZATION</t>
  </si>
  <si>
    <t>GAIN (dBi)</t>
  </si>
  <si>
    <t>BEAMWIDTH</t>
  </si>
  <si>
    <t>Mark 4 Ft Open Grid</t>
  </si>
  <si>
    <t>H or V</t>
  </si>
  <si>
    <t>19.25</t>
  </si>
  <si>
    <t>Mark 6 Ft Open Grid</t>
  </si>
  <si>
    <t>12.5</t>
  </si>
  <si>
    <t>Mark 8 Ft Open Grid</t>
  </si>
  <si>
    <t>8.7</t>
  </si>
  <si>
    <t>Mark 10 Ft Open Grid</t>
  </si>
  <si>
    <t>6.6</t>
  </si>
  <si>
    <t>Scala</t>
  </si>
  <si>
    <t>PR-950</t>
  </si>
  <si>
    <t>Horiz</t>
  </si>
  <si>
    <t>24</t>
  </si>
  <si>
    <t>Vert</t>
  </si>
  <si>
    <t>12</t>
  </si>
  <si>
    <t>LINE TYPE</t>
  </si>
  <si>
    <t>LOSS/100'</t>
  </si>
  <si>
    <t>7/8" Foam</t>
  </si>
  <si>
    <t>FREQUENCY (MHz):</t>
  </si>
  <si>
    <t>Transmitter Power Out (Watts):</t>
  </si>
  <si>
    <t>Antenna Model:</t>
  </si>
  <si>
    <t>Light Green Cell = Data Entry</t>
  </si>
  <si>
    <t>Green Fade Margin = Acceptable</t>
  </si>
  <si>
    <t>Red Fade Margin = Unworkable</t>
  </si>
  <si>
    <t>Scala PR-950</t>
  </si>
  <si>
    <t>Marti</t>
  </si>
  <si>
    <t>16</t>
  </si>
  <si>
    <t>1-5/8" Foam</t>
  </si>
  <si>
    <t>1/2" Air</t>
  </si>
  <si>
    <t>7/8" Air</t>
  </si>
  <si>
    <t>1-5/8" Air</t>
  </si>
  <si>
    <t>Mark P-9A48G (4')</t>
  </si>
  <si>
    <t>Mark P-9A72G (6')</t>
  </si>
  <si>
    <t>Mark P-9A96G (8')</t>
  </si>
  <si>
    <t>Mark P-9A120G (10')</t>
  </si>
  <si>
    <t>Marti SC-48 (4')</t>
  </si>
  <si>
    <t>4267 NW FEDERAL HIGHWAY #120 - JENSEN BEACH, FL 34957</t>
  </si>
  <si>
    <t>Number of Connectors</t>
  </si>
  <si>
    <t>Number of Jumpers</t>
  </si>
  <si>
    <t>Combiner/Splitter Loss (dB)</t>
  </si>
  <si>
    <t>Iso-Coupler Loss (dB)</t>
  </si>
  <si>
    <t>Path Length (mi):</t>
  </si>
  <si>
    <t>Transmitter Power Out (dBm)</t>
  </si>
  <si>
    <t>Transmit Antenna Gain (dBi)</t>
  </si>
  <si>
    <t>Receive Antenna Gain (dBi)</t>
  </si>
  <si>
    <t>Transmitter Transmission Line Loss (dB)</t>
  </si>
  <si>
    <t>Transmitter Connector Loss (dB)</t>
  </si>
  <si>
    <t>Transmitter Jumper Loss (dB)</t>
  </si>
  <si>
    <t>Transmitter Combiner Loss (dB)</t>
  </si>
  <si>
    <t>Transmitter Iso-Coupler Loss</t>
  </si>
  <si>
    <t>Receiver Transmission Line Loss (dB)</t>
  </si>
  <si>
    <t>Receiver Connector Loss (dB)</t>
  </si>
  <si>
    <t>Receiver Jumper Loss (dB)</t>
  </si>
  <si>
    <t>Receiver Iso-Coupler Loss</t>
  </si>
  <si>
    <t>Receiver Splitter Loss (dB)</t>
  </si>
  <si>
    <t>Receiver Filter Loss</t>
  </si>
  <si>
    <t>Free Space Path Loss (dB)</t>
  </si>
  <si>
    <t>Receiver Type  (Minimum RSL)</t>
  </si>
  <si>
    <t>RECEIVER TYPE</t>
  </si>
  <si>
    <t>MINIMUM RSL</t>
  </si>
  <si>
    <t>Fade Margin (dB)</t>
  </si>
  <si>
    <t>LOSS TABLE1</t>
  </si>
  <si>
    <t>Receiver Filter Loss (dB)</t>
  </si>
  <si>
    <t>LOSS TABLE2</t>
  </si>
  <si>
    <t>Moseley SL9003Q</t>
  </si>
  <si>
    <t>Moseley PCL606 (Mono)</t>
  </si>
  <si>
    <t>Moseley PCL606 (Composite)</t>
  </si>
  <si>
    <t>Calculated Received Signal Level (dBm)</t>
  </si>
  <si>
    <t>Minumum Required Signal Level (dBm)</t>
  </si>
  <si>
    <t>Moseley 6020 (Composite)</t>
  </si>
  <si>
    <t>Moseley 6030 (Composite)</t>
  </si>
  <si>
    <t>Moseley 6020 (Mono)</t>
  </si>
  <si>
    <t>Moseley 6030 (Mono)</t>
  </si>
  <si>
    <t>Blue Cell = Calculated Value</t>
  </si>
  <si>
    <t>Marti 20C/M</t>
  </si>
  <si>
    <t>Yellow Fade Margin = Unreliable</t>
  </si>
  <si>
    <t>TELEPHONE: (772)-335-0688   -   EMAIL: bob@rmsmith.com</t>
  </si>
  <si>
    <t>SYSTEM GAINS &amp; LOSSES</t>
  </si>
  <si>
    <t>CALCULATED RSL &amp; FADE MARGIN</t>
  </si>
  <si>
    <t>Marti R-10</t>
  </si>
  <si>
    <t>Marti R-15C (Composite)</t>
  </si>
  <si>
    <t>Generic RG-8 Type</t>
  </si>
  <si>
    <t>Belden 9913</t>
  </si>
  <si>
    <t>-7.15</t>
  </si>
  <si>
    <t>STL (NEW)</t>
  </si>
  <si>
    <t>STL SYSTEM CALCULATOR - INSTRUCTIONS &amp; NOTES</t>
  </si>
  <si>
    <t>ENTERING DATA:</t>
  </si>
  <si>
    <r>
      <t xml:space="preserve">     Enter your system data into the boxes highlighted in "</t>
    </r>
    <r>
      <rPr>
        <b/>
        <sz val="10"/>
        <color indexed="50"/>
        <rFont val="Calibri"/>
        <family val="2"/>
      </rPr>
      <t>light green</t>
    </r>
    <r>
      <rPr>
        <sz val="10"/>
        <rFont val="Calibri"/>
        <family val="2"/>
      </rPr>
      <t xml:space="preserve">".  All of the boxes except Transmission Line Length, </t>
    </r>
  </si>
  <si>
    <t>TRANSMISSION LINE LENGTH:</t>
  </si>
  <si>
    <t xml:space="preserve">     Enter the length of the transmission line in FEET.  If your line has two sections (with a break for an iso-coupler) sum the </t>
  </si>
  <si>
    <t>lengths of the two lines and and enter the total.</t>
  </si>
  <si>
    <t>NUMBER OF CONNECTORS:</t>
  </si>
  <si>
    <r>
      <t xml:space="preserve">     </t>
    </r>
    <r>
      <rPr>
        <sz val="10"/>
        <rFont val="Calibri"/>
        <family val="2"/>
      </rPr>
      <t>Enter the number of connectors on the main transmission line.  Do not include connectors on the radios, filters,</t>
    </r>
  </si>
  <si>
    <t>iso-couplers, combiners or splitters.  If you have a single run of line between the equipment and the antenna, you'll</t>
  </si>
  <si>
    <t>have 2 connectors.  If your line is broken into two sections, you'll have 4 connectors.</t>
  </si>
  <si>
    <t>NUMBER OF JUMPERS:</t>
  </si>
  <si>
    <t xml:space="preserve">     Many systems use flexible jumpers between the radio and the transmission line, and between the transmission line </t>
  </si>
  <si>
    <t>and antenna.  Enter the total number of jumpers in this box.  If you are using an amplifier, filter, combiner or splitter,</t>
  </si>
  <si>
    <t>you may need many jumpers.</t>
  </si>
  <si>
    <t>which you can select the appropriate data.  If your exact model or loss is not shown, pick the nearest value.</t>
  </si>
  <si>
    <t>TRANSMITTER POWER OUTPUT:</t>
  </si>
  <si>
    <r>
      <t xml:space="preserve">put out only 7 Watts.  That's a 1.5 dB difference.  Use your </t>
    </r>
    <r>
      <rPr>
        <u val="single"/>
        <sz val="10"/>
        <rFont val="Calibri"/>
        <family val="2"/>
      </rPr>
      <t>actual</t>
    </r>
    <r>
      <rPr>
        <sz val="10"/>
        <rFont val="Calibri"/>
        <family val="2"/>
      </rPr>
      <t xml:space="preserve"> power output.</t>
    </r>
  </si>
  <si>
    <r>
      <t xml:space="preserve">     </t>
    </r>
    <r>
      <rPr>
        <sz val="10"/>
        <rFont val="Calibri"/>
        <family val="2"/>
      </rPr>
      <t>Enter the actual power output of your transmitter in Watts.  Many STL transmitters rated at 10 Watts are factory set to</t>
    </r>
  </si>
  <si>
    <t>PATH LENGTH:</t>
  </si>
  <si>
    <t xml:space="preserve">     Enter the distance between your transmitting and receiving antenna in miles.</t>
  </si>
  <si>
    <t>NOTES:</t>
  </si>
  <si>
    <t>transmitting and receiving antenna.  If you have obstuctions in your path that infringe upon the Fresnel zone, be wary of</t>
  </si>
  <si>
    <t xml:space="preserve">     The calculated Free Space Path Loss assumes a clear line of sight and Fresnel zone clearance on the path between the</t>
  </si>
  <si>
    <r>
      <t xml:space="preserve">the results shown for Calculated Received Signal Level and Fade Margin.  </t>
    </r>
    <r>
      <rPr>
        <u val="single"/>
        <sz val="10"/>
        <rFont val="Calibri"/>
        <family val="2"/>
      </rPr>
      <t>Any</t>
    </r>
    <r>
      <rPr>
        <sz val="10"/>
        <rFont val="Calibri"/>
        <family val="2"/>
      </rPr>
      <t xml:space="preserve"> path obstruction or Fresnel zone</t>
    </r>
  </si>
  <si>
    <t>infringement will result in a reduction of received level.</t>
  </si>
  <si>
    <t>FREE SPACE PATH LOSS:</t>
  </si>
  <si>
    <t>FADE MARGIN:</t>
  </si>
  <si>
    <t xml:space="preserve">     The Fade Margin is a calculation of "how much" is "enough"?  How much signal is enough signal depends upon how</t>
  </si>
  <si>
    <t xml:space="preserve">much fading you can expect on your path.  Fading is a function of many variables including path length, terrain, time of </t>
  </si>
  <si>
    <t>year and climate.  The "color" shown is just meant to be a quick guide if all of your parameters are average.  If your fade</t>
  </si>
  <si>
    <t xml:space="preserve">margin results in "red", be wary, the fading may well result in downtime that is not acceptable.  If your fade margin is </t>
  </si>
  <si>
    <t>"green" you'll probably have a reliable link.  We've seen links work reliably with only 6 dB of fade margin.  We've also seen</t>
  </si>
  <si>
    <t xml:space="preserve">links be unreliable with 20 dB of fade margin. </t>
  </si>
  <si>
    <t>ADDITIONAL RECEIVERS/ANTENNAS/TRANSMISSION LINE</t>
  </si>
  <si>
    <t>bob@rmsmith.com.</t>
  </si>
  <si>
    <t xml:space="preserve"> If the receiver, antenna or transmission line you will be using is not listed in the pull-down menus, drop us an email at</t>
  </si>
  <si>
    <t xml:space="preserve">  We'll update the menu(s), post the udated spreadsheet and send you a copy.</t>
  </si>
  <si>
    <t>Number of Connectors, Number of Jumpers, Transmitter Power Output and Path Length contain pull-down menus from</t>
  </si>
  <si>
    <t>P.O. Box 345  -  Jensen Beach, FL  -  34958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</si>
</sst>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000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5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0" fontId="30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23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10" fillId="0" borderId="2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5" xfId="0" applyFont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5" xfId="0" applyBorder="1" applyAlignment="1">
      <alignment/>
    </xf>
    <xf numFmtId="0" fontId="30" fillId="0" borderId="21" xfId="0" applyFont="1" applyFill="1" applyBorder="1" applyAlignment="1">
      <alignment/>
    </xf>
    <xf numFmtId="0" fontId="0" fillId="0" borderId="26" xfId="0" applyBorder="1" applyAlignment="1">
      <alignment/>
    </xf>
    <xf numFmtId="0" fontId="30" fillId="0" borderId="22" xfId="0" applyFont="1" applyFill="1" applyBorder="1" applyAlignment="1">
      <alignment/>
    </xf>
    <xf numFmtId="0" fontId="0" fillId="35" borderId="27" xfId="0" applyFill="1" applyBorder="1" applyAlignment="1">
      <alignment/>
    </xf>
    <xf numFmtId="166" fontId="30" fillId="36" borderId="25" xfId="0" applyNumberFormat="1" applyFont="1" applyFill="1" applyBorder="1" applyAlignment="1" applyProtection="1">
      <alignment horizontal="center"/>
      <protection/>
    </xf>
    <xf numFmtId="2" fontId="30" fillId="36" borderId="19" xfId="0" applyNumberFormat="1" applyFont="1" applyFill="1" applyBorder="1" applyAlignment="1" applyProtection="1">
      <alignment horizontal="center"/>
      <protection/>
    </xf>
    <xf numFmtId="1" fontId="30" fillId="36" borderId="25" xfId="0" applyNumberFormat="1" applyFont="1" applyFill="1" applyBorder="1" applyAlignment="1" applyProtection="1">
      <alignment horizontal="center"/>
      <protection/>
    </xf>
    <xf numFmtId="166" fontId="30" fillId="36" borderId="28" xfId="0" applyNumberFormat="1" applyFont="1" applyFill="1" applyBorder="1" applyAlignment="1">
      <alignment horizontal="center"/>
    </xf>
    <xf numFmtId="0" fontId="30" fillId="36" borderId="28" xfId="0" applyFont="1" applyFill="1" applyBorder="1" applyAlignment="1">
      <alignment horizontal="center"/>
    </xf>
    <xf numFmtId="0" fontId="30" fillId="36" borderId="25" xfId="0" applyNumberFormat="1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30" fillId="0" borderId="2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/>
    </xf>
    <xf numFmtId="1" fontId="30" fillId="36" borderId="3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10" fillId="37" borderId="28" xfId="0" applyNumberFormat="1" applyFont="1" applyFill="1" applyBorder="1" applyAlignment="1" applyProtection="1">
      <alignment horizontal="center"/>
      <protection locked="0"/>
    </xf>
    <xf numFmtId="166" fontId="10" fillId="37" borderId="28" xfId="0" applyNumberFormat="1" applyFont="1" applyFill="1" applyBorder="1" applyAlignment="1" applyProtection="1">
      <alignment horizontal="center"/>
      <protection locked="0"/>
    </xf>
    <xf numFmtId="0" fontId="10" fillId="37" borderId="31" xfId="0" applyFont="1" applyFill="1" applyBorder="1" applyAlignment="1" applyProtection="1">
      <alignment horizontal="center"/>
      <protection locked="0"/>
    </xf>
    <xf numFmtId="0" fontId="10" fillId="37" borderId="27" xfId="0" applyFont="1" applyFill="1" applyBorder="1" applyAlignment="1" applyProtection="1">
      <alignment horizontal="center"/>
      <protection locked="0"/>
    </xf>
    <xf numFmtId="166" fontId="10" fillId="37" borderId="31" xfId="0" applyNumberFormat="1" applyFont="1" applyFill="1" applyBorder="1" applyAlignment="1" applyProtection="1">
      <alignment horizontal="center"/>
      <protection locked="0"/>
    </xf>
    <xf numFmtId="166" fontId="10" fillId="38" borderId="27" xfId="0" applyNumberFormat="1" applyFont="1" applyFill="1" applyBorder="1" applyAlignment="1" applyProtection="1">
      <alignment horizontal="center"/>
      <protection locked="0"/>
    </xf>
    <xf numFmtId="166" fontId="10" fillId="38" borderId="24" xfId="0" applyNumberFormat="1" applyFont="1" applyFill="1" applyBorder="1" applyAlignment="1" applyProtection="1">
      <alignment horizontal="center"/>
      <protection locked="0"/>
    </xf>
    <xf numFmtId="166" fontId="10" fillId="37" borderId="22" xfId="0" applyNumberFormat="1" applyFont="1" applyFill="1" applyBorder="1" applyAlignment="1" applyProtection="1">
      <alignment horizontal="center"/>
      <protection locked="0"/>
    </xf>
    <xf numFmtId="166" fontId="10" fillId="37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165" fontId="0" fillId="0" borderId="14" xfId="0" applyNumberForma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166" fontId="3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165" fontId="3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53" applyFont="1" applyFill="1" applyBorder="1" applyAlignment="1" applyProtection="1">
      <alignment horizontal="left" vertical="top"/>
      <protection/>
    </xf>
    <xf numFmtId="0" fontId="33" fillId="39" borderId="0" xfId="0" applyFont="1" applyFill="1" applyBorder="1" applyAlignment="1">
      <alignment horizontal="center"/>
    </xf>
    <xf numFmtId="0" fontId="30" fillId="36" borderId="23" xfId="0" applyFont="1" applyFill="1" applyBorder="1" applyAlignment="1">
      <alignment horizontal="center"/>
    </xf>
    <xf numFmtId="0" fontId="30" fillId="36" borderId="20" xfId="0" applyFont="1" applyFill="1" applyBorder="1" applyAlignment="1">
      <alignment horizontal="center"/>
    </xf>
    <xf numFmtId="166" fontId="30" fillId="36" borderId="23" xfId="0" applyNumberFormat="1" applyFont="1" applyFill="1" applyBorder="1" applyAlignment="1">
      <alignment horizontal="center"/>
    </xf>
    <xf numFmtId="166" fontId="30" fillId="36" borderId="22" xfId="0" applyNumberFormat="1" applyFont="1" applyFill="1" applyBorder="1" applyAlignment="1">
      <alignment horizontal="center"/>
    </xf>
    <xf numFmtId="0" fontId="30" fillId="36" borderId="19" xfId="0" applyFont="1" applyFill="1" applyBorder="1" applyAlignment="1">
      <alignment horizontal="center"/>
    </xf>
    <xf numFmtId="166" fontId="30" fillId="36" borderId="24" xfId="0" applyNumberFormat="1" applyFont="1" applyFill="1" applyBorder="1" applyAlignment="1">
      <alignment horizontal="center"/>
    </xf>
    <xf numFmtId="166" fontId="30" fillId="36" borderId="25" xfId="0" applyNumberFormat="1" applyFont="1" applyFill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/>
    </xf>
    <xf numFmtId="0" fontId="30" fillId="36" borderId="18" xfId="0" applyFont="1" applyFill="1" applyBorder="1" applyAlignment="1">
      <alignment horizontal="center"/>
    </xf>
    <xf numFmtId="166" fontId="30" fillId="36" borderId="20" xfId="0" applyNumberFormat="1" applyFont="1" applyFill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31" fillId="0" borderId="32" xfId="0" applyNumberFormat="1" applyFont="1" applyFill="1" applyBorder="1" applyAlignment="1">
      <alignment horizontal="center" vertical="center"/>
    </xf>
    <xf numFmtId="166" fontId="30" fillId="36" borderId="21" xfId="0" applyNumberFormat="1" applyFont="1" applyFill="1" applyBorder="1" applyAlignment="1">
      <alignment horizontal="center"/>
    </xf>
    <xf numFmtId="166" fontId="30" fillId="36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30" fillId="37" borderId="21" xfId="0" applyFont="1" applyFill="1" applyBorder="1" applyAlignment="1" applyProtection="1">
      <alignment horizontal="center"/>
      <protection locked="0"/>
    </xf>
    <xf numFmtId="0" fontId="30" fillId="37" borderId="18" xfId="0" applyFont="1" applyFill="1" applyBorder="1" applyAlignment="1" applyProtection="1">
      <alignment horizontal="center"/>
      <protection locked="0"/>
    </xf>
    <xf numFmtId="164" fontId="30" fillId="37" borderId="22" xfId="0" applyNumberFormat="1" applyFont="1" applyFill="1" applyBorder="1" applyAlignment="1" applyProtection="1">
      <alignment horizontal="center"/>
      <protection locked="0"/>
    </xf>
    <xf numFmtId="164" fontId="30" fillId="3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b@rmsmith.com.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6" sqref="A16:B23"/>
    </sheetView>
  </sheetViews>
  <sheetFormatPr defaultColWidth="9.140625" defaultRowHeight="12.75"/>
  <cols>
    <col min="1" max="1" width="28.7109375" style="0" customWidth="1"/>
    <col min="2" max="2" width="25.421875" style="2" customWidth="1"/>
    <col min="3" max="3" width="11.421875" style="0" customWidth="1"/>
    <col min="4" max="4" width="18.00390625" style="0" customWidth="1"/>
    <col min="5" max="5" width="15.421875" style="0" customWidth="1"/>
    <col min="6" max="6" width="16.57421875" style="0" customWidth="1"/>
  </cols>
  <sheetData>
    <row r="1" ht="12.75">
      <c r="D1" s="3"/>
    </row>
    <row r="2" spans="1:5" ht="12.75">
      <c r="A2" s="1" t="s">
        <v>8</v>
      </c>
      <c r="B2" s="1" t="s">
        <v>9</v>
      </c>
      <c r="C2" s="1" t="s">
        <v>11</v>
      </c>
      <c r="D2" s="1" t="s">
        <v>12</v>
      </c>
      <c r="E2" s="1" t="s">
        <v>10</v>
      </c>
    </row>
    <row r="4" spans="1:5" ht="12.75">
      <c r="A4" t="s">
        <v>13</v>
      </c>
      <c r="B4" s="28" t="s">
        <v>44</v>
      </c>
      <c r="C4" s="27">
        <v>19.2</v>
      </c>
      <c r="D4" s="4" t="s">
        <v>15</v>
      </c>
      <c r="E4" s="2" t="s">
        <v>14</v>
      </c>
    </row>
    <row r="5" spans="1:5" ht="12.75">
      <c r="A5" t="s">
        <v>16</v>
      </c>
      <c r="B5" s="28" t="s">
        <v>45</v>
      </c>
      <c r="C5" s="27">
        <v>22.1</v>
      </c>
      <c r="D5" s="4" t="s">
        <v>17</v>
      </c>
      <c r="E5" s="2" t="s">
        <v>14</v>
      </c>
    </row>
    <row r="6" spans="1:5" ht="12.75">
      <c r="A6" t="s">
        <v>18</v>
      </c>
      <c r="B6" s="28" t="s">
        <v>46</v>
      </c>
      <c r="C6" s="27">
        <v>25.1</v>
      </c>
      <c r="D6" s="4" t="s">
        <v>19</v>
      </c>
      <c r="E6" s="2" t="s">
        <v>14</v>
      </c>
    </row>
    <row r="7" spans="1:5" ht="12.75">
      <c r="A7" t="s">
        <v>20</v>
      </c>
      <c r="B7" s="28" t="s">
        <v>47</v>
      </c>
      <c r="C7" s="27">
        <v>27</v>
      </c>
      <c r="D7" s="4" t="s">
        <v>21</v>
      </c>
      <c r="E7" s="2" t="s">
        <v>14</v>
      </c>
    </row>
    <row r="8" spans="1:5" ht="12.75">
      <c r="A8" t="s">
        <v>22</v>
      </c>
      <c r="B8" s="28" t="s">
        <v>37</v>
      </c>
      <c r="C8" s="27">
        <v>18.1</v>
      </c>
      <c r="D8" s="4" t="s">
        <v>25</v>
      </c>
      <c r="E8" s="4" t="s">
        <v>24</v>
      </c>
    </row>
    <row r="9" spans="1:5" ht="12.75">
      <c r="A9" t="s">
        <v>38</v>
      </c>
      <c r="B9" s="28" t="s">
        <v>48</v>
      </c>
      <c r="C9" s="27">
        <v>21</v>
      </c>
      <c r="D9" s="4" t="s">
        <v>39</v>
      </c>
      <c r="E9" s="2" t="s">
        <v>14</v>
      </c>
    </row>
    <row r="10" spans="1:5" ht="12.75">
      <c r="A10" t="s">
        <v>22</v>
      </c>
      <c r="B10" s="4" t="s">
        <v>23</v>
      </c>
      <c r="C10" s="27">
        <v>18.1</v>
      </c>
      <c r="D10" s="4" t="s">
        <v>27</v>
      </c>
      <c r="E10" s="2" t="s">
        <v>26</v>
      </c>
    </row>
    <row r="11" spans="2:5" ht="12.75">
      <c r="B11" s="4"/>
      <c r="C11" s="2"/>
      <c r="D11" s="4"/>
      <c r="E11" s="2"/>
    </row>
    <row r="12" spans="2:5" ht="12.75">
      <c r="B12" s="4"/>
      <c r="C12" s="2"/>
      <c r="D12" s="4"/>
      <c r="E12" s="2"/>
    </row>
    <row r="13" spans="2:5" ht="12.75">
      <c r="B13" s="4"/>
      <c r="C13" s="2"/>
      <c r="D13" s="4"/>
      <c r="E13" s="2"/>
    </row>
    <row r="14" spans="1:6" ht="12.75">
      <c r="A14" s="5" t="s">
        <v>28</v>
      </c>
      <c r="B14" s="6" t="s">
        <v>29</v>
      </c>
      <c r="C14" s="2"/>
      <c r="D14" s="4"/>
      <c r="E14" s="1" t="s">
        <v>74</v>
      </c>
      <c r="F14" s="1" t="s">
        <v>76</v>
      </c>
    </row>
    <row r="15" spans="1:5" ht="12.75">
      <c r="A15" s="5"/>
      <c r="B15" s="6"/>
      <c r="C15" s="2"/>
      <c r="D15" s="4"/>
      <c r="E15" s="2"/>
    </row>
    <row r="16" spans="1:6" ht="12.75">
      <c r="A16" s="30" t="s">
        <v>94</v>
      </c>
      <c r="B16" s="66" t="s">
        <v>96</v>
      </c>
      <c r="C16" s="2"/>
      <c r="D16" s="4"/>
      <c r="E16" s="27">
        <v>0</v>
      </c>
      <c r="F16" s="27">
        <v>0</v>
      </c>
    </row>
    <row r="17" spans="1:6" ht="12.75">
      <c r="A17" s="30" t="s">
        <v>95</v>
      </c>
      <c r="B17" s="29">
        <v>-4.34</v>
      </c>
      <c r="C17" s="2"/>
      <c r="D17" s="4"/>
      <c r="E17" s="27">
        <v>-0.5</v>
      </c>
      <c r="F17" s="27">
        <v>-1</v>
      </c>
    </row>
    <row r="18" spans="1:6" ht="12.75">
      <c r="A18" t="s">
        <v>7</v>
      </c>
      <c r="B18" s="29">
        <v>-2.29</v>
      </c>
      <c r="C18" s="2"/>
      <c r="D18" s="4"/>
      <c r="E18" s="27">
        <v>-1</v>
      </c>
      <c r="F18" s="27">
        <v>-1.5</v>
      </c>
    </row>
    <row r="19" spans="1:6" ht="12.75">
      <c r="A19" t="s">
        <v>30</v>
      </c>
      <c r="B19" s="29">
        <v>-1.28</v>
      </c>
      <c r="C19" s="2"/>
      <c r="D19" s="4"/>
      <c r="E19" s="27">
        <v>-1.5</v>
      </c>
      <c r="F19" s="27">
        <v>-2</v>
      </c>
    </row>
    <row r="20" spans="1:6" ht="12.75">
      <c r="A20" s="30" t="s">
        <v>40</v>
      </c>
      <c r="B20" s="29">
        <v>-0.8</v>
      </c>
      <c r="C20" s="2"/>
      <c r="D20" s="4"/>
      <c r="E20" s="27">
        <v>-2</v>
      </c>
      <c r="F20" s="27">
        <v>-3</v>
      </c>
    </row>
    <row r="21" spans="1:6" ht="12.75">
      <c r="A21" s="30" t="s">
        <v>41</v>
      </c>
      <c r="B21" s="29">
        <v>-2.6</v>
      </c>
      <c r="C21" s="2"/>
      <c r="D21" s="4"/>
      <c r="E21" s="27">
        <v>-2.5</v>
      </c>
      <c r="F21" s="27">
        <v>-4.5</v>
      </c>
    </row>
    <row r="22" spans="1:6" ht="12.75">
      <c r="A22" s="30" t="s">
        <v>42</v>
      </c>
      <c r="B22" s="29">
        <v>-1.24</v>
      </c>
      <c r="C22" s="2"/>
      <c r="D22" s="4"/>
      <c r="E22" s="27">
        <v>-3</v>
      </c>
      <c r="F22" s="27">
        <v>-6</v>
      </c>
    </row>
    <row r="23" spans="1:6" ht="12.75">
      <c r="A23" s="30" t="s">
        <v>43</v>
      </c>
      <c r="B23" s="29">
        <v>-0.684</v>
      </c>
      <c r="C23" s="2"/>
      <c r="D23" s="4"/>
      <c r="E23" s="2"/>
      <c r="F23" s="27"/>
    </row>
    <row r="24" spans="2:5" ht="12.75">
      <c r="B24" s="4"/>
      <c r="C24" s="2"/>
      <c r="D24" s="4"/>
      <c r="E24" s="2"/>
    </row>
    <row r="25" spans="2:5" ht="12.75">
      <c r="B25" s="4"/>
      <c r="C25" s="2"/>
      <c r="D25" s="4"/>
      <c r="E25" s="2"/>
    </row>
    <row r="26" spans="3:5" ht="12.75">
      <c r="C26" s="2"/>
      <c r="D26" s="4"/>
      <c r="E26" s="2"/>
    </row>
    <row r="27" spans="3:5" ht="12.75">
      <c r="C27" s="2"/>
      <c r="D27" s="4"/>
      <c r="E27" s="2"/>
    </row>
    <row r="28" spans="1:5" ht="12.75">
      <c r="A28" s="5" t="s">
        <v>71</v>
      </c>
      <c r="B28" s="1" t="s">
        <v>72</v>
      </c>
      <c r="C28" s="2"/>
      <c r="D28" s="4"/>
      <c r="E28" s="2"/>
    </row>
    <row r="29" spans="4:5" ht="12.75">
      <c r="D29" s="4"/>
      <c r="E29" s="2"/>
    </row>
    <row r="30" spans="1:5" ht="12.75">
      <c r="A30" s="30" t="s">
        <v>77</v>
      </c>
      <c r="B30" s="2">
        <v>13</v>
      </c>
      <c r="E30" s="2"/>
    </row>
    <row r="31" spans="1:5" ht="12.75">
      <c r="A31" s="30" t="s">
        <v>78</v>
      </c>
      <c r="B31" s="2">
        <v>30</v>
      </c>
      <c r="E31" s="2"/>
    </row>
    <row r="32" spans="1:5" ht="12.75">
      <c r="A32" s="30" t="s">
        <v>79</v>
      </c>
      <c r="B32" s="2">
        <v>150</v>
      </c>
      <c r="E32" s="2"/>
    </row>
    <row r="33" spans="1:5" ht="12.75">
      <c r="A33" s="30" t="s">
        <v>82</v>
      </c>
      <c r="B33" s="2">
        <v>120</v>
      </c>
      <c r="E33" s="2"/>
    </row>
    <row r="34" spans="1:5" ht="12.75">
      <c r="A34" s="30" t="s">
        <v>84</v>
      </c>
      <c r="B34" s="2">
        <v>20</v>
      </c>
      <c r="E34" s="2"/>
    </row>
    <row r="35" spans="1:2" ht="12.75">
      <c r="A35" s="30" t="s">
        <v>83</v>
      </c>
      <c r="B35" s="2">
        <v>100</v>
      </c>
    </row>
    <row r="36" spans="1:2" ht="12.75">
      <c r="A36" s="30" t="s">
        <v>85</v>
      </c>
      <c r="B36" s="2">
        <v>20</v>
      </c>
    </row>
    <row r="37" spans="1:2" ht="12.75">
      <c r="A37" s="30" t="s">
        <v>87</v>
      </c>
      <c r="B37" s="2">
        <v>100</v>
      </c>
    </row>
    <row r="38" spans="1:2" ht="12.75">
      <c r="A38" s="30" t="s">
        <v>92</v>
      </c>
      <c r="B38" s="2">
        <v>14</v>
      </c>
    </row>
    <row r="39" spans="1:2" ht="12.75">
      <c r="A39" s="30" t="s">
        <v>93</v>
      </c>
      <c r="B39" s="2">
        <v>75</v>
      </c>
    </row>
    <row r="40" ht="12.75">
      <c r="A40" s="30"/>
    </row>
  </sheetData>
  <sheetProtection password="854B" sheet="1" objects="1" scenarios="1" selectLockedCells="1" selectUnlockedCells="1"/>
  <printOptions/>
  <pageMargins left="0.36" right="0.28" top="0.45" bottom="0.49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1.28515625" style="0" customWidth="1"/>
    <col min="2" max="2" width="37.00390625" style="0" customWidth="1"/>
    <col min="3" max="3" width="0.9921875" style="0" customWidth="1"/>
    <col min="4" max="4" width="28.8515625" style="0" customWidth="1"/>
    <col min="5" max="5" width="29.421875" style="0" customWidth="1"/>
    <col min="6" max="6" width="1.28515625" style="0" customWidth="1"/>
  </cols>
  <sheetData>
    <row r="1" spans="1:6" ht="6.75" customHeight="1">
      <c r="A1" s="9"/>
      <c r="B1" s="10"/>
      <c r="C1" s="10"/>
      <c r="D1" s="10"/>
      <c r="E1" s="10"/>
      <c r="F1" s="11"/>
    </row>
    <row r="2" spans="1:6" ht="17.25" customHeight="1">
      <c r="A2" s="12"/>
      <c r="B2" s="121" t="s">
        <v>0</v>
      </c>
      <c r="C2" s="121"/>
      <c r="D2" s="121"/>
      <c r="E2" s="121"/>
      <c r="F2" s="13"/>
    </row>
    <row r="3" spans="1:6" ht="15" customHeight="1">
      <c r="A3" s="12"/>
      <c r="B3" s="113" t="s">
        <v>136</v>
      </c>
      <c r="C3" s="113"/>
      <c r="D3" s="113"/>
      <c r="E3" s="113"/>
      <c r="F3" s="13"/>
    </row>
    <row r="4" spans="1:6" ht="15" customHeight="1">
      <c r="A4" s="12"/>
      <c r="B4" s="113" t="s">
        <v>89</v>
      </c>
      <c r="C4" s="113"/>
      <c r="D4" s="113"/>
      <c r="E4" s="113"/>
      <c r="F4" s="13"/>
    </row>
    <row r="5" spans="1:6" ht="33.75" customHeight="1" thickBot="1">
      <c r="A5" s="21"/>
      <c r="B5" s="122" t="s">
        <v>1</v>
      </c>
      <c r="C5" s="122"/>
      <c r="D5" s="122"/>
      <c r="E5" s="122"/>
      <c r="F5" s="23"/>
    </row>
    <row r="6" spans="1:6" ht="11.25" customHeight="1">
      <c r="A6" s="12"/>
      <c r="B6" s="8"/>
      <c r="C6" s="8"/>
      <c r="D6" s="8"/>
      <c r="E6" s="8"/>
      <c r="F6" s="13"/>
    </row>
    <row r="7" spans="1:6" ht="12.75">
      <c r="A7" s="12"/>
      <c r="B7" s="62" t="s">
        <v>2</v>
      </c>
      <c r="C7" s="63"/>
      <c r="D7" s="123" t="s">
        <v>97</v>
      </c>
      <c r="E7" s="124"/>
      <c r="F7" s="13"/>
    </row>
    <row r="8" spans="1:6" ht="12.75">
      <c r="A8" s="12"/>
      <c r="B8" s="36" t="s">
        <v>31</v>
      </c>
      <c r="C8" s="64"/>
      <c r="D8" s="125">
        <v>950</v>
      </c>
      <c r="E8" s="126"/>
      <c r="F8" s="13"/>
    </row>
    <row r="9" spans="1:6" ht="8.25" customHeight="1">
      <c r="A9" s="12"/>
      <c r="B9" s="32"/>
      <c r="C9" s="32"/>
      <c r="D9" s="31"/>
      <c r="E9" s="32"/>
      <c r="F9" s="13"/>
    </row>
    <row r="10" spans="1:6" ht="12.75">
      <c r="A10" s="12"/>
      <c r="B10" s="32"/>
      <c r="C10" s="32"/>
      <c r="D10" s="33" t="s">
        <v>3</v>
      </c>
      <c r="E10" s="33" t="s">
        <v>4</v>
      </c>
      <c r="F10" s="13"/>
    </row>
    <row r="11" spans="1:6" ht="8.25" customHeight="1">
      <c r="A11" s="12"/>
      <c r="B11" s="32"/>
      <c r="C11" s="32"/>
      <c r="D11" s="32"/>
      <c r="E11" s="32"/>
      <c r="F11" s="13"/>
    </row>
    <row r="12" spans="1:6" ht="15.75" customHeight="1">
      <c r="A12" s="12"/>
      <c r="B12" s="34" t="s">
        <v>33</v>
      </c>
      <c r="C12" s="45"/>
      <c r="D12" s="67" t="s">
        <v>37</v>
      </c>
      <c r="E12" s="67" t="s">
        <v>37</v>
      </c>
      <c r="F12" s="14"/>
    </row>
    <row r="13" spans="1:6" ht="15.75" customHeight="1">
      <c r="A13" s="12"/>
      <c r="B13" s="34" t="s">
        <v>5</v>
      </c>
      <c r="C13" s="42"/>
      <c r="D13" s="68" t="s">
        <v>7</v>
      </c>
      <c r="E13" s="68" t="s">
        <v>7</v>
      </c>
      <c r="F13" s="15"/>
    </row>
    <row r="14" spans="1:6" ht="15.75" customHeight="1">
      <c r="A14" s="12"/>
      <c r="B14" s="38" t="s">
        <v>6</v>
      </c>
      <c r="C14" s="42"/>
      <c r="D14" s="69">
        <v>100</v>
      </c>
      <c r="E14" s="69">
        <v>100</v>
      </c>
      <c r="F14" s="16"/>
    </row>
    <row r="15" spans="1:6" ht="15.75" customHeight="1">
      <c r="A15" s="12"/>
      <c r="B15" s="36" t="s">
        <v>50</v>
      </c>
      <c r="C15" s="40"/>
      <c r="D15" s="70">
        <v>2</v>
      </c>
      <c r="E15" s="70">
        <v>2</v>
      </c>
      <c r="F15" s="13"/>
    </row>
    <row r="16" spans="1:6" ht="15.75" customHeight="1">
      <c r="A16" s="12"/>
      <c r="B16" s="38" t="s">
        <v>51</v>
      </c>
      <c r="C16" s="39"/>
      <c r="D16" s="69">
        <v>0</v>
      </c>
      <c r="E16" s="69">
        <v>0</v>
      </c>
      <c r="F16" s="17"/>
    </row>
    <row r="17" spans="1:6" ht="15.75" customHeight="1">
      <c r="A17" s="12"/>
      <c r="B17" s="46" t="s">
        <v>52</v>
      </c>
      <c r="C17" s="39"/>
      <c r="D17" s="71">
        <v>0</v>
      </c>
      <c r="E17" s="71">
        <v>0</v>
      </c>
      <c r="F17" s="18"/>
    </row>
    <row r="18" spans="1:6" ht="15.75" customHeight="1">
      <c r="A18" s="12"/>
      <c r="B18" s="38" t="s">
        <v>53</v>
      </c>
      <c r="C18" s="39"/>
      <c r="D18" s="71">
        <v>0</v>
      </c>
      <c r="E18" s="71">
        <v>0</v>
      </c>
      <c r="F18" s="17"/>
    </row>
    <row r="19" spans="1:6" ht="15.75" customHeight="1">
      <c r="A19" s="12"/>
      <c r="B19" s="36" t="s">
        <v>75</v>
      </c>
      <c r="C19" s="40"/>
      <c r="D19" s="53"/>
      <c r="E19" s="72">
        <v>0</v>
      </c>
      <c r="F19" s="19"/>
    </row>
    <row r="20" spans="1:6" ht="6" customHeight="1">
      <c r="A20" s="12"/>
      <c r="B20" s="31"/>
      <c r="C20" s="32"/>
      <c r="D20" s="117"/>
      <c r="E20" s="117"/>
      <c r="F20" s="19"/>
    </row>
    <row r="21" spans="1:6" ht="15.75" customHeight="1">
      <c r="A21" s="12"/>
      <c r="B21" s="34" t="s">
        <v>32</v>
      </c>
      <c r="C21" s="45"/>
      <c r="D21" s="73">
        <v>7</v>
      </c>
      <c r="E21" s="54" t="str">
        <f>(INT(10*LOG(D21*1000)*10))/10&amp;" dBm"</f>
        <v>38.4 dBm</v>
      </c>
      <c r="F21" s="20"/>
    </row>
    <row r="22" spans="1:6" ht="15.75" customHeight="1">
      <c r="A22" s="12"/>
      <c r="B22" s="34" t="s">
        <v>54</v>
      </c>
      <c r="C22" s="37"/>
      <c r="D22" s="74">
        <v>20</v>
      </c>
      <c r="E22" s="55" t="str">
        <f>(INT((D22*1.61)*10))/10&amp;" km"</f>
        <v>32.2 km</v>
      </c>
      <c r="F22" s="13"/>
    </row>
    <row r="23" spans="1:6" ht="15.75" customHeight="1">
      <c r="A23" s="12"/>
      <c r="B23" s="41" t="s">
        <v>70</v>
      </c>
      <c r="C23" s="45"/>
      <c r="D23" s="75" t="s">
        <v>77</v>
      </c>
      <c r="E23" s="56" t="str">
        <f>VLOOKUP(D23,ReceiverArray,2,FALSE)&amp;" uV"</f>
        <v>13 uV</v>
      </c>
      <c r="F23" s="13"/>
    </row>
    <row r="24" spans="1:6" ht="28.5" customHeight="1">
      <c r="A24" s="12"/>
      <c r="B24" s="47"/>
      <c r="C24" s="48"/>
      <c r="D24" s="118" t="s">
        <v>90</v>
      </c>
      <c r="E24" s="118"/>
      <c r="F24" s="13"/>
    </row>
    <row r="25" spans="1:6" ht="12.75" customHeight="1">
      <c r="A25" s="12"/>
      <c r="B25" s="34" t="s">
        <v>55</v>
      </c>
      <c r="C25" s="35"/>
      <c r="D25" s="119">
        <f>10*LOG(D21*1000)</f>
        <v>38.45098040014257</v>
      </c>
      <c r="E25" s="120"/>
      <c r="F25" s="13"/>
    </row>
    <row r="26" spans="1:6" ht="12.75" customHeight="1">
      <c r="A26" s="12"/>
      <c r="B26" s="38" t="s">
        <v>56</v>
      </c>
      <c r="C26" s="42"/>
      <c r="D26" s="105">
        <f>VLOOKUP(D12,AntArray,2,FALSE)</f>
        <v>18.1</v>
      </c>
      <c r="E26" s="104"/>
      <c r="F26" s="13"/>
    </row>
    <row r="27" spans="1:6" ht="12.75" customHeight="1">
      <c r="A27" s="12"/>
      <c r="B27" s="36" t="s">
        <v>57</v>
      </c>
      <c r="C27" s="37"/>
      <c r="D27" s="106">
        <f>VLOOKUP(E12,AntArray,2,FALSE)</f>
        <v>18.1</v>
      </c>
      <c r="E27" s="107"/>
      <c r="F27" s="13"/>
    </row>
    <row r="28" spans="1:6" ht="12.75" customHeight="1">
      <c r="A28" s="12"/>
      <c r="B28" s="34" t="s">
        <v>58</v>
      </c>
      <c r="C28" s="35"/>
      <c r="D28" s="114">
        <f>VLOOKUP(D13,LineArray,2,FALSE)*(D14/100)</f>
        <v>-2.29</v>
      </c>
      <c r="E28" s="115"/>
      <c r="F28" s="13"/>
    </row>
    <row r="29" spans="1:6" ht="12.75" customHeight="1">
      <c r="A29" s="12"/>
      <c r="B29" s="38" t="s">
        <v>59</v>
      </c>
      <c r="C29" s="42"/>
      <c r="D29" s="105">
        <f>D15*(-0.5)</f>
        <v>-1</v>
      </c>
      <c r="E29" s="116"/>
      <c r="F29" s="13"/>
    </row>
    <row r="30" spans="1:6" ht="12.75" customHeight="1">
      <c r="A30" s="12"/>
      <c r="B30" s="38" t="s">
        <v>60</v>
      </c>
      <c r="C30" s="42"/>
      <c r="D30" s="103">
        <f>D16*(-0.75)</f>
        <v>0</v>
      </c>
      <c r="E30" s="104"/>
      <c r="F30" s="13"/>
    </row>
    <row r="31" spans="1:6" ht="12.75" customHeight="1">
      <c r="A31" s="12"/>
      <c r="B31" s="38" t="s">
        <v>61</v>
      </c>
      <c r="C31" s="42"/>
      <c r="D31" s="105">
        <f>D17</f>
        <v>0</v>
      </c>
      <c r="E31" s="104"/>
      <c r="F31" s="13"/>
    </row>
    <row r="32" spans="1:6" ht="12.75" customHeight="1">
      <c r="A32" s="12"/>
      <c r="B32" s="36" t="s">
        <v>62</v>
      </c>
      <c r="C32" s="37"/>
      <c r="D32" s="106">
        <f>D18</f>
        <v>0</v>
      </c>
      <c r="E32" s="107"/>
      <c r="F32" s="13"/>
    </row>
    <row r="33" spans="1:6" ht="12.75" customHeight="1">
      <c r="A33" s="12"/>
      <c r="B33" s="34" t="s">
        <v>63</v>
      </c>
      <c r="C33" s="24"/>
      <c r="D33" s="114">
        <f>VLOOKUP(E13,LineArray,2,FALSE)*(E14/100)</f>
        <v>-2.29</v>
      </c>
      <c r="E33" s="115"/>
      <c r="F33" s="13"/>
    </row>
    <row r="34" spans="1:6" ht="12.75" customHeight="1">
      <c r="A34" s="12"/>
      <c r="B34" s="38" t="s">
        <v>64</v>
      </c>
      <c r="C34" s="26"/>
      <c r="D34" s="105">
        <f>E15*(-0.5)</f>
        <v>-1</v>
      </c>
      <c r="E34" s="116"/>
      <c r="F34" s="13"/>
    </row>
    <row r="35" spans="1:6" ht="12.75" customHeight="1">
      <c r="A35" s="12"/>
      <c r="B35" s="38" t="s">
        <v>65</v>
      </c>
      <c r="C35" s="26"/>
      <c r="D35" s="103">
        <f>E16*(-0.75)</f>
        <v>0</v>
      </c>
      <c r="E35" s="104"/>
      <c r="F35" s="13"/>
    </row>
    <row r="36" spans="1:6" ht="12.75" customHeight="1">
      <c r="A36" s="12"/>
      <c r="B36" s="38" t="s">
        <v>67</v>
      </c>
      <c r="C36" s="26"/>
      <c r="D36" s="105">
        <f>E17</f>
        <v>0</v>
      </c>
      <c r="E36" s="104"/>
      <c r="F36" s="13"/>
    </row>
    <row r="37" spans="1:6" ht="12.75" customHeight="1">
      <c r="A37" s="12"/>
      <c r="B37" s="38" t="s">
        <v>66</v>
      </c>
      <c r="C37" s="26"/>
      <c r="D37" s="105">
        <f>E18</f>
        <v>0</v>
      </c>
      <c r="E37" s="104"/>
      <c r="F37" s="13"/>
    </row>
    <row r="38" spans="1:6" ht="12.75" customHeight="1">
      <c r="A38" s="12"/>
      <c r="B38" s="36" t="s">
        <v>68</v>
      </c>
      <c r="C38" s="25"/>
      <c r="D38" s="106">
        <f>D197</f>
        <v>0</v>
      </c>
      <c r="E38" s="107"/>
      <c r="F38" s="13"/>
    </row>
    <row r="39" spans="1:6" ht="12.75" customHeight="1">
      <c r="A39" s="12"/>
      <c r="B39" s="41" t="s">
        <v>69</v>
      </c>
      <c r="C39" s="49"/>
      <c r="D39" s="108">
        <f>(36.6+(20*LOG(D22))+(20*LOG(D8)))*-1</f>
        <v>-122.17507201905659</v>
      </c>
      <c r="E39" s="109"/>
      <c r="F39" s="13"/>
    </row>
    <row r="40" spans="1:6" ht="28.5" customHeight="1">
      <c r="A40" s="12"/>
      <c r="B40" s="7"/>
      <c r="C40" s="7"/>
      <c r="D40" s="112" t="s">
        <v>91</v>
      </c>
      <c r="E40" s="112"/>
      <c r="F40" s="13"/>
    </row>
    <row r="41" spans="1:6" ht="12.75" customHeight="1">
      <c r="A41" s="12"/>
      <c r="B41" s="50" t="s">
        <v>80</v>
      </c>
      <c r="C41" s="51"/>
      <c r="D41" s="57">
        <f>SUM(D25:D39)</f>
        <v>-54.104091618914026</v>
      </c>
      <c r="E41" s="58" t="str">
        <f>(INT((((SQRT(((10^(SUM(D25:D39)/10))/1000)*50))*1000000))*10)/10)&amp;"  uV"</f>
        <v>440.8  uV</v>
      </c>
      <c r="F41" s="13"/>
    </row>
    <row r="42" spans="1:6" ht="12.75" customHeight="1">
      <c r="A42" s="12"/>
      <c r="B42" s="46" t="s">
        <v>81</v>
      </c>
      <c r="C42" s="26"/>
      <c r="D42" s="59">
        <f>(INT((10*LOG((((VLOOKUP(D23,ReceiverArray,2,FALSE))/1000000)^2)/0.05))*10))/10</f>
        <v>-84.8</v>
      </c>
      <c r="E42" s="65" t="str">
        <f>E23</f>
        <v>13 uV</v>
      </c>
      <c r="F42" s="13"/>
    </row>
    <row r="43" spans="1:6" ht="12.75" customHeight="1">
      <c r="A43" s="12"/>
      <c r="B43" s="52" t="s">
        <v>73</v>
      </c>
      <c r="C43" s="37"/>
      <c r="D43" s="110">
        <f>(D42-SUM(D25:D39))*-1</f>
        <v>30.69590838108597</v>
      </c>
      <c r="E43" s="111"/>
      <c r="F43" s="13"/>
    </row>
    <row r="44" spans="1:6" ht="12.75" customHeight="1">
      <c r="A44" s="12"/>
      <c r="C44" s="32"/>
      <c r="D44" s="32"/>
      <c r="E44" s="7"/>
      <c r="F44" s="13"/>
    </row>
    <row r="45" spans="1:6" ht="12.75" customHeight="1">
      <c r="A45" s="12"/>
      <c r="B45" s="43" t="s">
        <v>35</v>
      </c>
      <c r="C45" s="102" t="s">
        <v>88</v>
      </c>
      <c r="D45" s="102"/>
      <c r="E45" s="44" t="s">
        <v>36</v>
      </c>
      <c r="F45" s="13"/>
    </row>
    <row r="46" spans="1:6" ht="12.75" customHeight="1">
      <c r="A46" s="12"/>
      <c r="C46" s="32"/>
      <c r="D46" s="32"/>
      <c r="E46" s="7"/>
      <c r="F46" s="13"/>
    </row>
    <row r="47" spans="1:6" ht="12.75">
      <c r="A47" s="12"/>
      <c r="B47" s="7"/>
      <c r="C47" s="7"/>
      <c r="D47" s="7"/>
      <c r="E47" s="7"/>
      <c r="F47" s="13"/>
    </row>
    <row r="48" spans="1:6" ht="12.75" customHeight="1">
      <c r="A48" s="12"/>
      <c r="B48" s="7"/>
      <c r="C48" s="7"/>
      <c r="D48" s="7"/>
      <c r="E48" s="7"/>
      <c r="F48" s="13"/>
    </row>
    <row r="49" spans="1:6" ht="12.75" customHeight="1">
      <c r="A49" s="12"/>
      <c r="B49" s="61" t="s">
        <v>34</v>
      </c>
      <c r="C49" s="32"/>
      <c r="D49" s="60" t="s">
        <v>86</v>
      </c>
      <c r="E49" s="7"/>
      <c r="F49" s="13"/>
    </row>
    <row r="50" spans="1:6" ht="12.75" customHeight="1" thickBot="1">
      <c r="A50" s="21"/>
      <c r="B50" s="22"/>
      <c r="C50" s="22"/>
      <c r="D50" s="22"/>
      <c r="E50" s="22"/>
      <c r="F50" s="23"/>
    </row>
    <row r="52" ht="12.75">
      <c r="L52" s="2"/>
    </row>
  </sheetData>
  <sheetProtection password="8C31" sheet="1" objects="1" scenarios="1" selectLockedCells="1"/>
  <mergeCells count="26">
    <mergeCell ref="D20:E20"/>
    <mergeCell ref="D26:E26"/>
    <mergeCell ref="D24:E24"/>
    <mergeCell ref="D25:E25"/>
    <mergeCell ref="B2:E2"/>
    <mergeCell ref="B5:E5"/>
    <mergeCell ref="D7:E7"/>
    <mergeCell ref="D8:E8"/>
    <mergeCell ref="D31:E31"/>
    <mergeCell ref="B3:E3"/>
    <mergeCell ref="B4:E4"/>
    <mergeCell ref="D32:E32"/>
    <mergeCell ref="D33:E33"/>
    <mergeCell ref="D34:E34"/>
    <mergeCell ref="D27:E27"/>
    <mergeCell ref="D28:E28"/>
    <mergeCell ref="D29:E29"/>
    <mergeCell ref="D30:E30"/>
    <mergeCell ref="C45:D45"/>
    <mergeCell ref="D35:E35"/>
    <mergeCell ref="D36:E36"/>
    <mergeCell ref="D37:E37"/>
    <mergeCell ref="D38:E38"/>
    <mergeCell ref="D39:E39"/>
    <mergeCell ref="D43:E43"/>
    <mergeCell ref="D40:E40"/>
  </mergeCells>
  <conditionalFormatting sqref="D43:E43">
    <cfRule type="cellIs" priority="1" dxfId="2" operator="between" stopIfTrue="1">
      <formula>15</formula>
      <formula>20</formula>
    </cfRule>
    <cfRule type="cellIs" priority="2" dxfId="1" operator="between" stopIfTrue="1">
      <formula>-100</formula>
      <formula>15</formula>
    </cfRule>
    <cfRule type="cellIs" priority="3" dxfId="0" operator="between" stopIfTrue="1">
      <formula>15</formula>
      <formula>100</formula>
    </cfRule>
  </conditionalFormatting>
  <dataValidations count="5">
    <dataValidation type="list" allowBlank="1" showInputMessage="1" showErrorMessage="1" sqref="D18:E18 E19">
      <formula1>LossTable1</formula1>
    </dataValidation>
    <dataValidation type="list" allowBlank="1" showInputMessage="1" showErrorMessage="1" sqref="D13:E13">
      <formula1>LineType</formula1>
    </dataValidation>
    <dataValidation type="list" allowBlank="1" showInputMessage="1" showErrorMessage="1" sqref="D12:E12">
      <formula1>AntModel</formula1>
    </dataValidation>
    <dataValidation type="list" allowBlank="1" showInputMessage="1" showErrorMessage="1" sqref="D17:E17">
      <formula1>LossTable2</formula1>
    </dataValidation>
    <dataValidation type="list" allowBlank="1" showInputMessage="1" showErrorMessage="1" sqref="D23">
      <formula1>ReceiverType</formula1>
    </dataValidation>
  </dataValidations>
  <printOptions/>
  <pageMargins left="0.52" right="0.38" top="0.66" bottom="0.66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7.00390625" style="0" customWidth="1"/>
    <col min="3" max="3" width="0.9921875" style="0" customWidth="1"/>
    <col min="4" max="4" width="28.8515625" style="0" customWidth="1"/>
    <col min="5" max="5" width="29.421875" style="0" customWidth="1"/>
    <col min="6" max="6" width="1.28515625" style="0" customWidth="1"/>
  </cols>
  <sheetData>
    <row r="1" spans="1:6" ht="6.75" customHeight="1">
      <c r="A1" s="76"/>
      <c r="B1" s="77"/>
      <c r="C1" s="77"/>
      <c r="D1" s="77"/>
      <c r="E1" s="77"/>
      <c r="F1" s="78"/>
    </row>
    <row r="2" spans="1:6" ht="17.25" customHeight="1">
      <c r="A2" s="79"/>
      <c r="B2" s="127" t="s">
        <v>0</v>
      </c>
      <c r="C2" s="127"/>
      <c r="D2" s="127"/>
      <c r="E2" s="127"/>
      <c r="F2" s="80"/>
    </row>
    <row r="3" spans="1:6" ht="15" customHeight="1">
      <c r="A3" s="79"/>
      <c r="B3" s="128" t="s">
        <v>49</v>
      </c>
      <c r="C3" s="128"/>
      <c r="D3" s="128"/>
      <c r="E3" s="128"/>
      <c r="F3" s="80"/>
    </row>
    <row r="4" spans="1:6" ht="15" customHeight="1">
      <c r="A4" s="79"/>
      <c r="B4" s="128" t="s">
        <v>89</v>
      </c>
      <c r="C4" s="128"/>
      <c r="D4" s="128"/>
      <c r="E4" s="128"/>
      <c r="F4" s="80"/>
    </row>
    <row r="5" spans="1:6" ht="33.75" customHeight="1" thickBot="1">
      <c r="A5" s="81"/>
      <c r="B5" s="129" t="s">
        <v>98</v>
      </c>
      <c r="C5" s="129"/>
      <c r="D5" s="129"/>
      <c r="E5" s="129"/>
      <c r="F5" s="82"/>
    </row>
    <row r="6" spans="1:6" ht="11.25" customHeight="1">
      <c r="A6" s="92"/>
      <c r="B6" s="93"/>
      <c r="C6" s="93"/>
      <c r="D6" s="93"/>
      <c r="E6" s="93"/>
      <c r="F6" s="94"/>
    </row>
    <row r="7" spans="1:6" ht="16.5" customHeight="1">
      <c r="A7" s="83"/>
      <c r="B7" s="97" t="s">
        <v>99</v>
      </c>
      <c r="C7" s="98"/>
      <c r="D7" s="98"/>
      <c r="E7" s="98"/>
      <c r="F7" s="84"/>
    </row>
    <row r="8" spans="1:6" ht="13.5" customHeight="1">
      <c r="A8" s="83"/>
      <c r="B8" s="99" t="s">
        <v>100</v>
      </c>
      <c r="C8" s="98"/>
      <c r="D8" s="99"/>
      <c r="E8" s="98"/>
      <c r="F8" s="84"/>
    </row>
    <row r="9" spans="1:6" ht="13.5" customHeight="1">
      <c r="A9" s="83"/>
      <c r="B9" s="99" t="s">
        <v>135</v>
      </c>
      <c r="C9" s="98"/>
      <c r="D9" s="98"/>
      <c r="E9" s="98"/>
      <c r="F9" s="84"/>
    </row>
    <row r="10" spans="1:6" ht="13.5" customHeight="1">
      <c r="A10" s="83"/>
      <c r="B10" s="99" t="s">
        <v>112</v>
      </c>
      <c r="C10" s="98"/>
      <c r="D10" s="98"/>
      <c r="E10" s="98"/>
      <c r="F10" s="84"/>
    </row>
    <row r="11" spans="1:6" ht="13.5" customHeight="1">
      <c r="A11" s="83"/>
      <c r="B11" s="100"/>
      <c r="C11" s="98"/>
      <c r="D11" s="98"/>
      <c r="E11" s="98"/>
      <c r="F11" s="84"/>
    </row>
    <row r="12" spans="1:6" ht="13.5" customHeight="1">
      <c r="A12" s="83"/>
      <c r="B12" s="98" t="s">
        <v>101</v>
      </c>
      <c r="C12" s="98"/>
      <c r="D12" s="98"/>
      <c r="E12" s="98"/>
      <c r="F12" s="85"/>
    </row>
    <row r="13" spans="1:6" ht="13.5" customHeight="1">
      <c r="A13" s="83"/>
      <c r="B13" s="99" t="s">
        <v>102</v>
      </c>
      <c r="C13" s="98"/>
      <c r="D13" s="98"/>
      <c r="E13" s="98"/>
      <c r="F13" s="86"/>
    </row>
    <row r="14" spans="1:6" ht="13.5" customHeight="1">
      <c r="A14" s="83"/>
      <c r="B14" s="99" t="s">
        <v>103</v>
      </c>
      <c r="C14" s="98"/>
      <c r="D14" s="98"/>
      <c r="E14" s="98"/>
      <c r="F14" s="87"/>
    </row>
    <row r="15" spans="1:6" ht="13.5" customHeight="1">
      <c r="A15" s="83"/>
      <c r="B15" s="98" t="s">
        <v>104</v>
      </c>
      <c r="C15" s="98"/>
      <c r="D15" s="98"/>
      <c r="E15" s="98"/>
      <c r="F15" s="84"/>
    </row>
    <row r="16" spans="1:8" ht="13.5" customHeight="1">
      <c r="A16" s="83"/>
      <c r="B16" s="98" t="s">
        <v>105</v>
      </c>
      <c r="C16" s="98"/>
      <c r="D16" s="98"/>
      <c r="E16" s="98"/>
      <c r="F16" s="88"/>
      <c r="H16" s="30"/>
    </row>
    <row r="17" spans="1:6" ht="13.5" customHeight="1">
      <c r="A17" s="83"/>
      <c r="B17" s="99" t="s">
        <v>106</v>
      </c>
      <c r="C17" s="98"/>
      <c r="D17" s="98"/>
      <c r="E17" s="98"/>
      <c r="F17" s="89"/>
    </row>
    <row r="18" spans="1:6" ht="13.5" customHeight="1">
      <c r="A18" s="83"/>
      <c r="B18" s="99" t="s">
        <v>107</v>
      </c>
      <c r="C18" s="98"/>
      <c r="D18" s="98"/>
      <c r="E18" s="98"/>
      <c r="F18" s="88"/>
    </row>
    <row r="19" spans="1:6" ht="13.5" customHeight="1">
      <c r="A19" s="83"/>
      <c r="B19" s="98" t="s">
        <v>108</v>
      </c>
      <c r="C19" s="98"/>
      <c r="D19" s="98"/>
      <c r="E19" s="98"/>
      <c r="F19" s="90"/>
    </row>
    <row r="20" spans="1:6" ht="13.5" customHeight="1">
      <c r="A20" s="83"/>
      <c r="B20" s="99" t="s">
        <v>109</v>
      </c>
      <c r="C20" s="98"/>
      <c r="D20" s="98"/>
      <c r="E20" s="98"/>
      <c r="F20" s="90"/>
    </row>
    <row r="21" spans="1:6" ht="13.5" customHeight="1">
      <c r="A21" s="83"/>
      <c r="B21" s="99" t="s">
        <v>110</v>
      </c>
      <c r="C21" s="98"/>
      <c r="D21" s="98"/>
      <c r="E21" s="98"/>
      <c r="F21" s="91"/>
    </row>
    <row r="22" spans="1:6" ht="13.5" customHeight="1">
      <c r="A22" s="83"/>
      <c r="B22" s="99" t="s">
        <v>111</v>
      </c>
      <c r="C22" s="98"/>
      <c r="D22" s="98"/>
      <c r="E22" s="98"/>
      <c r="F22" s="84"/>
    </row>
    <row r="23" spans="1:6" ht="13.5" customHeight="1">
      <c r="A23" s="83"/>
      <c r="B23" s="98" t="s">
        <v>113</v>
      </c>
      <c r="C23" s="98"/>
      <c r="D23" s="98"/>
      <c r="E23" s="98"/>
      <c r="F23" s="84"/>
    </row>
    <row r="24" spans="1:6" ht="13.5" customHeight="1">
      <c r="A24" s="83"/>
      <c r="B24" s="98" t="s">
        <v>115</v>
      </c>
      <c r="C24" s="98"/>
      <c r="D24" s="98"/>
      <c r="E24" s="98"/>
      <c r="F24" s="84"/>
    </row>
    <row r="25" spans="1:6" ht="13.5" customHeight="1">
      <c r="A25" s="83"/>
      <c r="B25" s="99" t="s">
        <v>114</v>
      </c>
      <c r="C25" s="98"/>
      <c r="D25" s="98"/>
      <c r="E25" s="98"/>
      <c r="F25" s="84"/>
    </row>
    <row r="26" spans="1:6" ht="13.5" customHeight="1">
      <c r="A26" s="83"/>
      <c r="B26" s="98" t="s">
        <v>116</v>
      </c>
      <c r="C26" s="98"/>
      <c r="D26" s="98"/>
      <c r="E26" s="98"/>
      <c r="F26" s="84"/>
    </row>
    <row r="27" spans="1:6" ht="13.5" customHeight="1">
      <c r="A27" s="83"/>
      <c r="B27" s="99" t="s">
        <v>117</v>
      </c>
      <c r="C27" s="98"/>
      <c r="D27" s="98"/>
      <c r="E27" s="98"/>
      <c r="F27" s="84"/>
    </row>
    <row r="28" spans="1:6" ht="12.75" customHeight="1">
      <c r="A28" s="83"/>
      <c r="B28" s="98"/>
      <c r="C28" s="98"/>
      <c r="D28" s="98"/>
      <c r="E28" s="98"/>
      <c r="F28" s="84"/>
    </row>
    <row r="29" spans="1:6" ht="16.5" customHeight="1">
      <c r="A29" s="83"/>
      <c r="B29" s="97" t="s">
        <v>118</v>
      </c>
      <c r="C29" s="95"/>
      <c r="D29" s="95"/>
      <c r="E29" s="95"/>
      <c r="F29" s="84"/>
    </row>
    <row r="30" spans="1:6" ht="13.5" customHeight="1">
      <c r="A30" s="83"/>
      <c r="B30" s="95" t="s">
        <v>123</v>
      </c>
      <c r="C30" s="95"/>
      <c r="D30" s="95"/>
      <c r="E30" s="95"/>
      <c r="F30" s="84"/>
    </row>
    <row r="31" spans="1:6" ht="13.5" customHeight="1">
      <c r="A31" s="83"/>
      <c r="B31" s="96" t="s">
        <v>120</v>
      </c>
      <c r="C31" s="95"/>
      <c r="D31" s="95"/>
      <c r="E31" s="95"/>
      <c r="F31" s="84"/>
    </row>
    <row r="32" spans="1:6" ht="13.5" customHeight="1">
      <c r="A32" s="83"/>
      <c r="B32" s="96" t="s">
        <v>119</v>
      </c>
      <c r="C32" s="95"/>
      <c r="D32" s="95"/>
      <c r="E32" s="95"/>
      <c r="F32" s="84"/>
    </row>
    <row r="33" spans="1:6" ht="13.5" customHeight="1">
      <c r="A33" s="83"/>
      <c r="B33" s="96" t="s">
        <v>121</v>
      </c>
      <c r="C33" s="95"/>
      <c r="D33" s="95"/>
      <c r="E33" s="95"/>
      <c r="F33" s="84"/>
    </row>
    <row r="34" spans="1:6" ht="13.5" customHeight="1">
      <c r="A34" s="83"/>
      <c r="B34" s="96" t="s">
        <v>122</v>
      </c>
      <c r="C34" s="95"/>
      <c r="D34" s="95"/>
      <c r="E34" s="95"/>
      <c r="F34" s="84"/>
    </row>
    <row r="35" spans="1:6" ht="13.5" customHeight="1">
      <c r="A35" s="83"/>
      <c r="B35" s="95" t="s">
        <v>124</v>
      </c>
      <c r="C35" s="95"/>
      <c r="D35" s="95"/>
      <c r="E35" s="95"/>
      <c r="F35" s="84"/>
    </row>
    <row r="36" spans="1:6" ht="13.5" customHeight="1">
      <c r="A36" s="83"/>
      <c r="B36" s="96" t="s">
        <v>125</v>
      </c>
      <c r="C36" s="95"/>
      <c r="D36" s="95"/>
      <c r="E36" s="95"/>
      <c r="F36" s="84"/>
    </row>
    <row r="37" spans="1:6" ht="13.5" customHeight="1">
      <c r="A37" s="83"/>
      <c r="B37" s="96" t="s">
        <v>126</v>
      </c>
      <c r="C37" s="95"/>
      <c r="D37" s="95"/>
      <c r="E37" s="95"/>
      <c r="F37" s="84"/>
    </row>
    <row r="38" spans="1:6" ht="13.5" customHeight="1">
      <c r="A38" s="83"/>
      <c r="B38" s="96" t="s">
        <v>127</v>
      </c>
      <c r="C38" s="95"/>
      <c r="D38" s="95"/>
      <c r="E38" s="95"/>
      <c r="F38" s="84"/>
    </row>
    <row r="39" spans="1:6" ht="13.5" customHeight="1">
      <c r="A39" s="83"/>
      <c r="B39" s="96" t="s">
        <v>128</v>
      </c>
      <c r="C39" s="95"/>
      <c r="D39" s="95"/>
      <c r="E39" s="95"/>
      <c r="F39" s="84"/>
    </row>
    <row r="40" spans="1:6" ht="13.5" customHeight="1">
      <c r="A40" s="83"/>
      <c r="B40" s="96" t="s">
        <v>129</v>
      </c>
      <c r="C40" s="95"/>
      <c r="D40" s="95"/>
      <c r="E40" s="95"/>
      <c r="F40" s="84"/>
    </row>
    <row r="41" spans="1:6" ht="13.5" customHeight="1">
      <c r="A41" s="83"/>
      <c r="B41" s="96" t="s">
        <v>130</v>
      </c>
      <c r="C41" s="95"/>
      <c r="D41" s="95"/>
      <c r="E41" s="95"/>
      <c r="F41" s="84"/>
    </row>
    <row r="42" spans="1:6" ht="12.75" customHeight="1">
      <c r="A42" s="83"/>
      <c r="B42" s="95"/>
      <c r="C42" s="95"/>
      <c r="D42" s="95"/>
      <c r="E42" s="95"/>
      <c r="F42" s="84"/>
    </row>
    <row r="43" spans="1:6" ht="13.5" customHeight="1">
      <c r="A43" s="83"/>
      <c r="B43" s="95" t="s">
        <v>131</v>
      </c>
      <c r="C43" s="95"/>
      <c r="D43" s="95"/>
      <c r="E43" s="95"/>
      <c r="F43" s="84"/>
    </row>
    <row r="44" spans="1:6" ht="13.5" customHeight="1">
      <c r="A44" s="83"/>
      <c r="B44" s="96" t="s">
        <v>133</v>
      </c>
      <c r="C44" s="96"/>
      <c r="D44" s="96"/>
      <c r="E44" s="95"/>
      <c r="F44" s="84"/>
    </row>
    <row r="45" spans="1:6" ht="13.5" customHeight="1">
      <c r="A45" s="83"/>
      <c r="B45" s="101" t="s">
        <v>132</v>
      </c>
      <c r="C45" s="96"/>
      <c r="D45" s="96"/>
      <c r="E45" s="95"/>
      <c r="F45" s="84"/>
    </row>
    <row r="46" spans="1:6" ht="13.5" customHeight="1">
      <c r="A46" s="83"/>
      <c r="B46" s="96" t="s">
        <v>134</v>
      </c>
      <c r="C46" s="96"/>
      <c r="D46" s="96"/>
      <c r="E46" s="95"/>
      <c r="F46" s="84"/>
    </row>
    <row r="47" spans="1:6" ht="12.75" customHeight="1">
      <c r="A47" s="83"/>
      <c r="B47" s="96"/>
      <c r="C47" s="96"/>
      <c r="D47" s="96"/>
      <c r="E47" s="95"/>
      <c r="F47" s="84"/>
    </row>
    <row r="48" spans="1:6" ht="12.75">
      <c r="A48" s="12"/>
      <c r="B48" s="7"/>
      <c r="C48" s="7"/>
      <c r="D48" s="7"/>
      <c r="E48" s="7"/>
      <c r="F48" s="13"/>
    </row>
    <row r="49" spans="1:6" ht="12.75">
      <c r="A49" s="12"/>
      <c r="B49" s="7"/>
      <c r="C49" s="7"/>
      <c r="D49" s="7"/>
      <c r="E49" s="7"/>
      <c r="F49" s="13"/>
    </row>
    <row r="50" spans="1:6" ht="13.5" thickBot="1">
      <c r="A50" s="21"/>
      <c r="B50" s="22"/>
      <c r="C50" s="22"/>
      <c r="D50" s="22"/>
      <c r="E50" s="22"/>
      <c r="F50" s="23"/>
    </row>
  </sheetData>
  <sheetProtection password="854B" sheet="1" selectLockedCells="1" selectUnlockedCells="1"/>
  <mergeCells count="4">
    <mergeCell ref="B2:E2"/>
    <mergeCell ref="B3:E3"/>
    <mergeCell ref="B4:E4"/>
    <mergeCell ref="B5:E5"/>
  </mergeCells>
  <hyperlinks>
    <hyperlink ref="B45" r:id="rId1" display="bob@rmsmith.com."/>
  </hyperlinks>
  <printOptions/>
  <pageMargins left="0.52" right="0.38" top="0.66" bottom="0.66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R.M. Smith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Smith</dc:creator>
  <cp:keywords/>
  <dc:description/>
  <cp:lastModifiedBy>Rob Smith</cp:lastModifiedBy>
  <cp:lastPrinted>2009-07-06T13:46:45Z</cp:lastPrinted>
  <dcterms:created xsi:type="dcterms:W3CDTF">2007-07-07T17:01:04Z</dcterms:created>
  <dcterms:modified xsi:type="dcterms:W3CDTF">2012-06-03T18:12:18Z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